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 Saitz\Desktop\Publishing Audits\"/>
    </mc:Choice>
  </mc:AlternateContent>
  <bookViews>
    <workbookView xWindow="0" yWindow="0" windowWidth="19200" windowHeight="6950"/>
  </bookViews>
  <sheets>
    <sheet name="Basic Data" sheetId="8" r:id="rId1"/>
    <sheet name="Annual Data" sheetId="6" r:id="rId2"/>
    <sheet name="Per Unit Metrics" sheetId="11" r:id="rId3"/>
  </sheets>
  <calcPr calcId="171027"/>
</workbook>
</file>

<file path=xl/calcChain.xml><?xml version="1.0" encoding="utf-8"?>
<calcChain xmlns="http://schemas.openxmlformats.org/spreadsheetml/2006/main">
  <c r="G26" i="6" l="1"/>
  <c r="F26" i="6"/>
  <c r="E26" i="6"/>
  <c r="D26" i="6"/>
  <c r="C26" i="6"/>
  <c r="B26" i="6"/>
  <c r="G25" i="6"/>
  <c r="F25" i="6"/>
  <c r="E25" i="6"/>
  <c r="D25" i="6"/>
  <c r="C25" i="6"/>
  <c r="B25" i="6"/>
  <c r="G24" i="6"/>
  <c r="F24" i="6"/>
  <c r="E24" i="6"/>
  <c r="D24" i="6"/>
  <c r="C24" i="6"/>
  <c r="B24" i="6"/>
  <c r="G21" i="6"/>
  <c r="F21" i="6"/>
  <c r="E21" i="6"/>
  <c r="D21" i="6"/>
  <c r="C21" i="6"/>
  <c r="B21" i="6"/>
  <c r="G20" i="6"/>
  <c r="F20" i="6"/>
  <c r="E20" i="6"/>
  <c r="D20" i="6"/>
  <c r="C20" i="6"/>
  <c r="B20" i="6"/>
  <c r="G19" i="6"/>
  <c r="F19" i="6"/>
  <c r="E19" i="6"/>
  <c r="D19" i="6"/>
  <c r="C19" i="6"/>
  <c r="B19" i="6"/>
  <c r="G16" i="6"/>
  <c r="F16" i="6"/>
  <c r="E16" i="6"/>
  <c r="D16" i="6"/>
  <c r="C16" i="6"/>
  <c r="B16" i="6"/>
  <c r="G15" i="6"/>
  <c r="F15" i="6"/>
  <c r="E15" i="6"/>
  <c r="D15" i="6"/>
  <c r="C15" i="6"/>
  <c r="B15" i="6"/>
  <c r="G14" i="6"/>
  <c r="F14" i="6"/>
  <c r="E14" i="6"/>
  <c r="D14" i="6"/>
  <c r="C14" i="6"/>
  <c r="B14" i="6"/>
  <c r="M31" i="8"/>
  <c r="L31" i="8"/>
  <c r="K31" i="8"/>
  <c r="J31" i="8"/>
  <c r="I31" i="8"/>
  <c r="H31" i="8"/>
  <c r="G31" i="8"/>
  <c r="F31" i="8"/>
  <c r="E31" i="8"/>
  <c r="D31" i="8"/>
  <c r="C31" i="8"/>
  <c r="M30" i="8"/>
  <c r="L30" i="8"/>
  <c r="K30" i="8"/>
  <c r="J30" i="8"/>
  <c r="I30" i="8"/>
  <c r="H30" i="8"/>
  <c r="G30" i="8"/>
  <c r="F30" i="8"/>
  <c r="E30" i="8"/>
  <c r="D30" i="8"/>
  <c r="C30" i="8"/>
  <c r="M29" i="8"/>
  <c r="L29" i="8"/>
  <c r="K29" i="8"/>
  <c r="J29" i="8"/>
  <c r="I29" i="8"/>
  <c r="H29" i="8"/>
  <c r="G29" i="8"/>
  <c r="F29" i="8"/>
  <c r="E29" i="8"/>
  <c r="D29" i="8"/>
  <c r="C29" i="8"/>
  <c r="B31" i="8"/>
  <c r="B30" i="8"/>
  <c r="B29" i="8"/>
  <c r="N21" i="8"/>
  <c r="N20" i="8"/>
  <c r="N19" i="8"/>
  <c r="N16" i="8"/>
  <c r="N15" i="8"/>
  <c r="N14" i="8"/>
  <c r="B14" i="11" l="1"/>
  <c r="G19" i="11"/>
  <c r="E20" i="11"/>
  <c r="E24" i="11"/>
  <c r="B24" i="11"/>
  <c r="D24" i="11"/>
  <c r="G26" i="11"/>
  <c r="G25" i="11"/>
  <c r="F24" i="11"/>
  <c r="D25" i="11"/>
  <c r="D26" i="11"/>
  <c r="F26" i="11"/>
  <c r="F25" i="11"/>
  <c r="C26" i="11"/>
  <c r="C25" i="11"/>
  <c r="C24" i="11"/>
  <c r="G24" i="11"/>
  <c r="E26" i="11"/>
  <c r="E25" i="11"/>
  <c r="D14" i="11"/>
  <c r="B15" i="11"/>
  <c r="B16" i="11"/>
  <c r="F15" i="11"/>
  <c r="F16" i="11"/>
  <c r="E14" i="11"/>
  <c r="C16" i="11"/>
  <c r="C15" i="11"/>
  <c r="G16" i="11"/>
  <c r="G15" i="11"/>
  <c r="F14" i="11"/>
  <c r="D15" i="11"/>
  <c r="D16" i="11"/>
  <c r="C14" i="11"/>
  <c r="G14" i="11"/>
  <c r="E15" i="11"/>
  <c r="E16" i="11"/>
  <c r="B25" i="11"/>
  <c r="B26" i="11"/>
  <c r="F19" i="11"/>
  <c r="F21" i="11"/>
  <c r="F20" i="11"/>
  <c r="G21" i="11"/>
  <c r="G20" i="11"/>
  <c r="E19" i="11"/>
  <c r="E21" i="11"/>
  <c r="D20" i="11"/>
  <c r="D21" i="11"/>
  <c r="D19" i="11"/>
  <c r="H21" i="6"/>
  <c r="C19" i="11"/>
  <c r="C21" i="11"/>
  <c r="C20" i="11"/>
  <c r="B20" i="11"/>
  <c r="H19" i="6"/>
  <c r="B21" i="11"/>
  <c r="B19" i="11"/>
  <c r="H14" i="6"/>
  <c r="H15" i="6"/>
  <c r="H16" i="6"/>
  <c r="H20" i="6"/>
  <c r="H24" i="6"/>
  <c r="H26" i="6"/>
  <c r="H25" i="6"/>
  <c r="N26" i="8"/>
  <c r="N31" i="8" s="1"/>
  <c r="N25" i="8"/>
  <c r="N30" i="8" s="1"/>
  <c r="N24" i="8"/>
  <c r="N29" i="8" s="1"/>
  <c r="N11" i="8"/>
  <c r="N10" i="8"/>
  <c r="N9" i="8"/>
  <c r="H24" i="11" l="1"/>
  <c r="H15" i="11"/>
  <c r="H16" i="11"/>
  <c r="H14" i="11"/>
  <c r="H25" i="11"/>
  <c r="H26" i="11"/>
  <c r="H20" i="11"/>
  <c r="H19" i="11"/>
  <c r="H21" i="11"/>
  <c r="G11" i="6"/>
  <c r="G10" i="6"/>
  <c r="G9" i="6"/>
  <c r="G29" i="6" s="1"/>
  <c r="F11" i="6"/>
  <c r="F10" i="6"/>
  <c r="F9" i="6"/>
  <c r="F29" i="6" s="1"/>
  <c r="E11" i="6"/>
  <c r="E10" i="6"/>
  <c r="E9" i="6"/>
  <c r="E29" i="6" s="1"/>
  <c r="D11" i="6"/>
  <c r="D10" i="6"/>
  <c r="D9" i="6"/>
  <c r="D29" i="6" s="1"/>
  <c r="C11" i="6"/>
  <c r="C10" i="6"/>
  <c r="C9" i="6"/>
  <c r="C29" i="6" s="1"/>
  <c r="B11" i="6"/>
  <c r="B10" i="6"/>
  <c r="B9" i="6"/>
  <c r="B29" i="6" s="1"/>
  <c r="B31" i="6" l="1"/>
  <c r="B11" i="11"/>
  <c r="B10" i="11"/>
  <c r="F31" i="6"/>
  <c r="F31" i="11" s="1"/>
  <c r="F11" i="11"/>
  <c r="F10" i="11"/>
  <c r="D30" i="6"/>
  <c r="D29" i="11" s="1"/>
  <c r="D9" i="11"/>
  <c r="E31" i="6"/>
  <c r="E10" i="11"/>
  <c r="E11" i="11"/>
  <c r="E30" i="6"/>
  <c r="E9" i="11"/>
  <c r="C30" i="6"/>
  <c r="C9" i="11"/>
  <c r="D31" i="6"/>
  <c r="D31" i="11" s="1"/>
  <c r="D11" i="11"/>
  <c r="D10" i="11"/>
  <c r="G30" i="6"/>
  <c r="G9" i="11"/>
  <c r="B30" i="6"/>
  <c r="B30" i="11" s="1"/>
  <c r="B9" i="11"/>
  <c r="C31" i="6"/>
  <c r="C31" i="11" s="1"/>
  <c r="C11" i="11"/>
  <c r="C10" i="11"/>
  <c r="F30" i="6"/>
  <c r="F29" i="11" s="1"/>
  <c r="F9" i="11"/>
  <c r="G31" i="6"/>
  <c r="G30" i="11" s="1"/>
  <c r="G11" i="11"/>
  <c r="G10" i="11"/>
  <c r="G29" i="11"/>
  <c r="E31" i="11"/>
  <c r="C29" i="11"/>
  <c r="B31" i="11"/>
  <c r="H9" i="6"/>
  <c r="H29" i="6" s="1"/>
  <c r="H11" i="6"/>
  <c r="H10" i="6"/>
  <c r="E30" i="11" l="1"/>
  <c r="B29" i="11"/>
  <c r="C30" i="11"/>
  <c r="D30" i="11"/>
  <c r="G31" i="11"/>
  <c r="H30" i="6"/>
  <c r="H29" i="11" s="1"/>
  <c r="H9" i="11"/>
  <c r="E29" i="11"/>
  <c r="F30" i="11"/>
  <c r="H31" i="6"/>
  <c r="H30" i="11" s="1"/>
  <c r="H11" i="11"/>
  <c r="H10" i="11"/>
  <c r="H31" i="11" l="1"/>
</calcChain>
</file>

<file path=xl/sharedStrings.xml><?xml version="1.0" encoding="utf-8"?>
<sst xmlns="http://schemas.openxmlformats.org/spreadsheetml/2006/main" count="85" uniqueCount="22">
  <si>
    <t>Net Units</t>
  </si>
  <si>
    <t>Total</t>
  </si>
  <si>
    <t>Net Sales</t>
  </si>
  <si>
    <t>Royalty Earned</t>
  </si>
  <si>
    <t>Effective Rate</t>
  </si>
  <si>
    <t>Summary of Royalty Reports</t>
  </si>
  <si>
    <t>Semiannual Period Ending:</t>
  </si>
  <si>
    <t>Weighted Average Price Per Unit</t>
  </si>
  <si>
    <t>Annualized</t>
  </si>
  <si>
    <t>Figures in red are calculations, do not change.</t>
  </si>
  <si>
    <t>Shaded yellow cells are placeholders, delete and input your own figures as needed.</t>
  </si>
  <si>
    <t>Figures in blue are linked from previous worksheet, no need to change.</t>
  </si>
  <si>
    <t>US Regular</t>
  </si>
  <si>
    <t>Export</t>
  </si>
  <si>
    <t>High Discount</t>
  </si>
  <si>
    <t>Custom/Abridgement</t>
  </si>
  <si>
    <t>Weighted Avg Royalty Per Unit</t>
  </si>
  <si>
    <t>Per Unit Metrics</t>
  </si>
  <si>
    <t xml:space="preserve">These categories are simply placeholders, change to conform to your royalty statements.  </t>
  </si>
  <si>
    <t>Royalty Tracking Template</t>
  </si>
  <si>
    <t>Prepared by Juli Saitz, Ankura Consulting Group</t>
  </si>
  <si>
    <t>Feel free to contact me at juli.saitz@ankuraconsulting.com with any questions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</si>
</sst>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13" x14ac:knownFonts="1">
    <font>
      <sz val="11"/>
      <color theme="1"/>
      <name val="Palatino Linotype"/>
      <family val="2"/>
    </font>
    <font>
      <sz val="11"/>
      <color theme="1"/>
      <name val="Palatino Linotype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i/>
      <sz val="11"/>
      <color rgb="FF0070C0"/>
      <name val="Arial Narrow"/>
      <family val="2"/>
    </font>
    <font>
      <i/>
      <sz val="11"/>
      <color rgb="FF7030A0"/>
      <name val="Arial Narrow"/>
      <family val="2"/>
    </font>
    <font>
      <sz val="11"/>
      <color rgb="FFFF0000"/>
      <name val="Arial Narrow"/>
      <family val="2"/>
    </font>
    <font>
      <i/>
      <sz val="11"/>
      <color rgb="FFFF0000"/>
      <name val="Arial Narrow"/>
      <family val="2"/>
    </font>
    <font>
      <sz val="11"/>
      <color rgb="FF0070C0"/>
      <name val="Arial Narrow"/>
      <family val="2"/>
    </font>
    <font>
      <b/>
      <sz val="11"/>
      <color rgb="FF7030A0"/>
      <name val="Arial Narrow"/>
      <family val="2"/>
    </font>
    <font>
      <b/>
      <i/>
      <sz val="11"/>
      <color rgb="FF7030A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41" fontId="2" fillId="0" borderId="0" xfId="0" applyNumberFormat="1" applyFont="1"/>
    <xf numFmtId="0" fontId="4" fillId="0" borderId="0" xfId="0" applyFont="1"/>
    <xf numFmtId="165" fontId="4" fillId="0" borderId="0" xfId="3" applyNumberFormat="1" applyFont="1"/>
    <xf numFmtId="14" fontId="3" fillId="2" borderId="2" xfId="0" applyNumberFormat="1" applyFont="1" applyFill="1" applyBorder="1" applyAlignment="1">
      <alignment horizontal="center"/>
    </xf>
    <xf numFmtId="44" fontId="4" fillId="0" borderId="0" xfId="2" applyFont="1"/>
    <xf numFmtId="1" fontId="3" fillId="2" borderId="2" xfId="0" applyNumberFormat="1" applyFont="1" applyFill="1" applyBorder="1" applyAlignment="1">
      <alignment horizontal="center"/>
    </xf>
    <xf numFmtId="0" fontId="5" fillId="0" borderId="0" xfId="0" applyFont="1"/>
    <xf numFmtId="44" fontId="6" fillId="0" borderId="0" xfId="2" applyFont="1"/>
    <xf numFmtId="165" fontId="7" fillId="0" borderId="0" xfId="3" applyNumberFormat="1" applyFont="1"/>
    <xf numFmtId="41" fontId="8" fillId="0" borderId="0" xfId="0" applyNumberFormat="1" applyFont="1"/>
    <xf numFmtId="42" fontId="8" fillId="0" borderId="0" xfId="0" applyNumberFormat="1" applyFont="1"/>
    <xf numFmtId="41" fontId="2" fillId="3" borderId="0" xfId="0" applyNumberFormat="1" applyFont="1" applyFill="1"/>
    <xf numFmtId="42" fontId="2" fillId="3" borderId="0" xfId="0" applyNumberFormat="1" applyFont="1" applyFill="1"/>
    <xf numFmtId="164" fontId="2" fillId="3" borderId="0" xfId="0" applyNumberFormat="1" applyFont="1" applyFill="1"/>
    <xf numFmtId="0" fontId="4" fillId="3" borderId="0" xfId="0" applyFont="1" applyFill="1"/>
    <xf numFmtId="0" fontId="9" fillId="0" borderId="0" xfId="0" applyFont="1"/>
    <xf numFmtId="0" fontId="2" fillId="0" borderId="0" xfId="0" applyFont="1" applyFill="1"/>
    <xf numFmtId="41" fontId="8" fillId="0" borderId="0" xfId="0" applyNumberFormat="1" applyFont="1" applyFill="1"/>
    <xf numFmtId="42" fontId="8" fillId="0" borderId="0" xfId="0" applyNumberFormat="1" applyFont="1" applyFill="1"/>
    <xf numFmtId="164" fontId="8" fillId="0" borderId="0" xfId="0" applyNumberFormat="1" applyFont="1" applyFill="1"/>
    <xf numFmtId="44" fontId="9" fillId="0" borderId="0" xfId="0" applyNumberFormat="1" applyFont="1" applyFill="1"/>
    <xf numFmtId="165" fontId="9" fillId="0" borderId="0" xfId="3" applyNumberFormat="1" applyFont="1" applyFill="1"/>
    <xf numFmtId="44" fontId="9" fillId="0" borderId="0" xfId="2" applyFont="1" applyFill="1"/>
    <xf numFmtId="44" fontId="4" fillId="0" borderId="0" xfId="2" applyFont="1" applyFill="1"/>
    <xf numFmtId="41" fontId="2" fillId="0" borderId="0" xfId="0" applyNumberFormat="1" applyFont="1" applyFill="1"/>
    <xf numFmtId="43" fontId="2" fillId="0" borderId="0" xfId="1" applyFont="1"/>
    <xf numFmtId="0" fontId="6" fillId="0" borderId="0" xfId="0" applyFont="1" applyFill="1"/>
    <xf numFmtId="41" fontId="10" fillId="0" borderId="0" xfId="0" applyNumberFormat="1" applyFont="1" applyFill="1"/>
    <xf numFmtId="42" fontId="10" fillId="0" borderId="0" xfId="0" applyNumberFormat="1" applyFont="1" applyFill="1"/>
    <xf numFmtId="164" fontId="10" fillId="0" borderId="0" xfId="0" applyNumberFormat="1" applyFont="1" applyFill="1"/>
    <xf numFmtId="0" fontId="3" fillId="0" borderId="0" xfId="0" applyFont="1" applyFill="1"/>
    <xf numFmtId="1" fontId="3" fillId="0" borderId="0" xfId="0" applyNumberFormat="1" applyFont="1" applyFill="1" applyBorder="1" applyAlignment="1">
      <alignment horizontal="center"/>
    </xf>
    <xf numFmtId="44" fontId="8" fillId="0" borderId="0" xfId="2" applyFont="1" applyFill="1"/>
    <xf numFmtId="10" fontId="8" fillId="0" borderId="0" xfId="3" applyNumberFormat="1" applyFont="1" applyFill="1"/>
    <xf numFmtId="44" fontId="8" fillId="0" borderId="0" xfId="0" applyNumberFormat="1" applyFont="1" applyFill="1"/>
    <xf numFmtId="0" fontId="11" fillId="0" borderId="0" xfId="0" applyFont="1"/>
    <xf numFmtId="0" fontId="1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tabSelected="1" workbookViewId="0">
      <pane xSplit="1" ySplit="6" topLeftCell="D7" activePane="bottomRight" state="frozen"/>
      <selection pane="topRight" activeCell="B1" sqref="B1"/>
      <selection pane="bottomLeft" activeCell="A7" sqref="A7"/>
      <selection pane="bottomRight" sqref="A1:XFD3"/>
    </sheetView>
  </sheetViews>
  <sheetFormatPr defaultRowHeight="14" x14ac:dyDescent="0.3"/>
  <cols>
    <col min="1" max="1" width="32.6328125" style="1" customWidth="1"/>
    <col min="2" max="2" width="11" style="1" bestFit="1" customWidth="1"/>
    <col min="3" max="3" width="12.36328125" style="1" bestFit="1" customWidth="1"/>
    <col min="4" max="4" width="10.08984375" style="1" bestFit="1" customWidth="1"/>
    <col min="5" max="5" width="11" style="1" bestFit="1" customWidth="1"/>
    <col min="6" max="14" width="11.08984375" style="1" bestFit="1" customWidth="1"/>
    <col min="15" max="15" width="8.7265625" style="1"/>
    <col min="16" max="16" width="12.36328125" style="29" bestFit="1" customWidth="1"/>
    <col min="17" max="17" width="9.1796875" style="1" bestFit="1" customWidth="1"/>
    <col min="18" max="16384" width="8.7265625" style="1"/>
  </cols>
  <sheetData>
    <row r="1" spans="1:14" x14ac:dyDescent="0.3">
      <c r="B1" s="41" t="s">
        <v>19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x14ac:dyDescent="0.3">
      <c r="B2" s="41" t="s">
        <v>20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x14ac:dyDescent="0.3">
      <c r="B3" s="41" t="s">
        <v>21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5" spans="1:14" x14ac:dyDescent="0.3">
      <c r="A5" s="2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4.5" thickBot="1" x14ac:dyDescent="0.35">
      <c r="A6" s="3" t="s">
        <v>6</v>
      </c>
      <c r="B6" s="7">
        <v>40359</v>
      </c>
      <c r="C6" s="7">
        <v>40543</v>
      </c>
      <c r="D6" s="7">
        <v>40724</v>
      </c>
      <c r="E6" s="7">
        <v>40908</v>
      </c>
      <c r="F6" s="7">
        <v>41090</v>
      </c>
      <c r="G6" s="7">
        <v>41274</v>
      </c>
      <c r="H6" s="7">
        <v>41455</v>
      </c>
      <c r="I6" s="7">
        <v>41639</v>
      </c>
      <c r="J6" s="7">
        <v>41820</v>
      </c>
      <c r="K6" s="7">
        <v>42004</v>
      </c>
      <c r="L6" s="7">
        <v>42185</v>
      </c>
      <c r="M6" s="7">
        <v>42369</v>
      </c>
      <c r="N6" s="7" t="s">
        <v>1</v>
      </c>
    </row>
    <row r="7" spans="1:14" ht="9.5" customHeight="1" x14ac:dyDescent="0.3">
      <c r="B7" s="4"/>
    </row>
    <row r="8" spans="1:14" x14ac:dyDescent="0.3">
      <c r="A8" s="39" t="s">
        <v>12</v>
      </c>
      <c r="B8" s="4"/>
    </row>
    <row r="9" spans="1:14" x14ac:dyDescent="0.3">
      <c r="A9" s="1" t="s">
        <v>0</v>
      </c>
      <c r="B9" s="15">
        <v>38543</v>
      </c>
      <c r="C9" s="15">
        <v>60133</v>
      </c>
      <c r="D9" s="15">
        <v>36599</v>
      </c>
      <c r="E9" s="15">
        <v>56892</v>
      </c>
      <c r="F9" s="15">
        <v>36863</v>
      </c>
      <c r="G9" s="15">
        <v>63350</v>
      </c>
      <c r="H9" s="15">
        <v>37501</v>
      </c>
      <c r="I9" s="15">
        <v>56900</v>
      </c>
      <c r="J9" s="15">
        <v>34555</v>
      </c>
      <c r="K9" s="15">
        <v>46100</v>
      </c>
      <c r="L9" s="15">
        <v>33786</v>
      </c>
      <c r="M9" s="15">
        <v>45299</v>
      </c>
      <c r="N9" s="13">
        <f>SUM(B9:M9)</f>
        <v>546521</v>
      </c>
    </row>
    <row r="10" spans="1:14" x14ac:dyDescent="0.3">
      <c r="A10" s="1" t="s">
        <v>2</v>
      </c>
      <c r="B10" s="16">
        <v>1609093</v>
      </c>
      <c r="C10" s="16">
        <v>2243476</v>
      </c>
      <c r="D10" s="16">
        <v>1427361</v>
      </c>
      <c r="E10" s="16">
        <v>1852544</v>
      </c>
      <c r="F10" s="16">
        <v>1127645.47</v>
      </c>
      <c r="G10" s="16">
        <v>1911833.11</v>
      </c>
      <c r="H10" s="16">
        <v>1140329.52</v>
      </c>
      <c r="I10" s="16">
        <v>1837442.04</v>
      </c>
      <c r="J10" s="16">
        <v>1018780.94</v>
      </c>
      <c r="K10" s="16">
        <v>1369163.68</v>
      </c>
      <c r="L10" s="16">
        <v>957654.0835999999</v>
      </c>
      <c r="M10" s="16">
        <v>1273322.2224000001</v>
      </c>
      <c r="N10" s="14">
        <f>SUM(B10:M10)</f>
        <v>17768645.066</v>
      </c>
    </row>
    <row r="11" spans="1:14" x14ac:dyDescent="0.3">
      <c r="A11" s="1" t="s">
        <v>3</v>
      </c>
      <c r="B11" s="16">
        <v>181827.50899999999</v>
      </c>
      <c r="C11" s="17">
        <v>291651.88</v>
      </c>
      <c r="D11" s="16">
        <v>171283.32</v>
      </c>
      <c r="E11" s="16">
        <v>205632.38399999999</v>
      </c>
      <c r="F11" s="16">
        <v>120755.29</v>
      </c>
      <c r="G11" s="16">
        <v>218966.22</v>
      </c>
      <c r="H11" s="16">
        <v>123232.52</v>
      </c>
      <c r="I11" s="16">
        <v>208117.87</v>
      </c>
      <c r="J11" s="16">
        <v>112676.32</v>
      </c>
      <c r="K11" s="16">
        <v>156827.01999999999</v>
      </c>
      <c r="L11" s="16">
        <v>112676.32</v>
      </c>
      <c r="M11" s="16">
        <v>156827.01999999999</v>
      </c>
      <c r="N11" s="14">
        <f>SUM(B11:M11)</f>
        <v>2060473.6730000004</v>
      </c>
    </row>
    <row r="12" spans="1:14" ht="10" customHeight="1" x14ac:dyDescent="0.3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3"/>
    </row>
    <row r="13" spans="1:14" x14ac:dyDescent="0.3">
      <c r="A13" s="39" t="s">
        <v>13</v>
      </c>
      <c r="B13" s="4"/>
    </row>
    <row r="14" spans="1:14" x14ac:dyDescent="0.3">
      <c r="A14" s="1" t="s">
        <v>0</v>
      </c>
      <c r="B14" s="15">
        <v>3000</v>
      </c>
      <c r="C14" s="15">
        <v>4999</v>
      </c>
      <c r="D14" s="15">
        <v>4368</v>
      </c>
      <c r="E14" s="15">
        <v>6798</v>
      </c>
      <c r="F14" s="15">
        <v>14567</v>
      </c>
      <c r="G14" s="15">
        <v>24763.899999999998</v>
      </c>
      <c r="H14" s="15">
        <v>15999</v>
      </c>
      <c r="I14" s="15">
        <v>24989</v>
      </c>
      <c r="J14" s="15">
        <v>16743</v>
      </c>
      <c r="K14" s="15">
        <v>20711</v>
      </c>
      <c r="L14" s="15">
        <v>16789</v>
      </c>
      <c r="M14" s="15">
        <v>19873</v>
      </c>
      <c r="N14" s="13">
        <f>SUM(B14:M14)</f>
        <v>173599.9</v>
      </c>
    </row>
    <row r="15" spans="1:14" x14ac:dyDescent="0.3">
      <c r="A15" s="1" t="s">
        <v>2</v>
      </c>
      <c r="B15" s="16">
        <v>68543</v>
      </c>
      <c r="C15" s="16">
        <v>106927.08</v>
      </c>
      <c r="D15" s="16">
        <v>91162.19</v>
      </c>
      <c r="E15" s="16">
        <v>142213.01640000002</v>
      </c>
      <c r="F15" s="16">
        <v>352931.47</v>
      </c>
      <c r="G15" s="16">
        <v>605108.04</v>
      </c>
      <c r="H15" s="16">
        <v>281976.61</v>
      </c>
      <c r="I15" s="16">
        <v>613207.84</v>
      </c>
      <c r="J15" s="16">
        <v>305517.24</v>
      </c>
      <c r="K15" s="16">
        <v>320897.90000000002</v>
      </c>
      <c r="L15" s="16">
        <v>302567</v>
      </c>
      <c r="M15" s="16">
        <v>323899</v>
      </c>
      <c r="N15" s="14">
        <f>SUM(B15:M15)</f>
        <v>3514950.3863999997</v>
      </c>
    </row>
    <row r="16" spans="1:14" x14ac:dyDescent="0.3">
      <c r="A16" s="1" t="s">
        <v>3</v>
      </c>
      <c r="B16" s="16">
        <v>4000</v>
      </c>
      <c r="C16" s="17">
        <v>7800</v>
      </c>
      <c r="D16" s="16">
        <v>10000</v>
      </c>
      <c r="E16" s="16">
        <v>14000</v>
      </c>
      <c r="F16" s="16">
        <v>40000</v>
      </c>
      <c r="G16" s="16">
        <v>69780</v>
      </c>
      <c r="H16" s="16">
        <v>30000</v>
      </c>
      <c r="I16" s="16">
        <v>68000</v>
      </c>
      <c r="J16" s="16">
        <v>32000</v>
      </c>
      <c r="K16" s="16">
        <v>36000</v>
      </c>
      <c r="L16" s="16">
        <v>32500</v>
      </c>
      <c r="M16" s="16">
        <v>36000</v>
      </c>
      <c r="N16" s="14">
        <f>SUM(B16:M16)</f>
        <v>380080</v>
      </c>
    </row>
    <row r="17" spans="1:17" ht="10" customHeight="1" x14ac:dyDescent="0.3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13"/>
    </row>
    <row r="18" spans="1:17" x14ac:dyDescent="0.3">
      <c r="A18" s="39" t="s">
        <v>14</v>
      </c>
      <c r="B18" s="4"/>
    </row>
    <row r="19" spans="1:17" x14ac:dyDescent="0.3">
      <c r="A19" s="1" t="s">
        <v>0</v>
      </c>
      <c r="B19" s="15">
        <v>12847.666666666666</v>
      </c>
      <c r="C19" s="15">
        <v>11562.9</v>
      </c>
      <c r="D19" s="15">
        <v>10406.61</v>
      </c>
      <c r="E19" s="15">
        <v>10926.940500000001</v>
      </c>
      <c r="F19" s="15">
        <v>8085.9359700000005</v>
      </c>
      <c r="G19" s="15">
        <v>10926.940500000001</v>
      </c>
      <c r="H19" s="15">
        <v>3638.6711865000002</v>
      </c>
      <c r="I19" s="15">
        <v>10926.940500000001</v>
      </c>
      <c r="J19" s="15">
        <v>8085.9359700000005</v>
      </c>
      <c r="K19" s="15">
        <v>10926.940500000001</v>
      </c>
      <c r="L19" s="15">
        <v>8085.9359700000005</v>
      </c>
      <c r="M19" s="15">
        <v>10926.940500000001</v>
      </c>
      <c r="N19" s="13">
        <f>SUM(B19:M19)</f>
        <v>117348.35826316666</v>
      </c>
    </row>
    <row r="20" spans="1:17" x14ac:dyDescent="0.3">
      <c r="A20" s="1" t="s">
        <v>2</v>
      </c>
      <c r="B20" s="16">
        <v>321818.59999999998</v>
      </c>
      <c r="C20" s="16">
        <v>289636.74</v>
      </c>
      <c r="D20" s="16">
        <v>260673.06599999999</v>
      </c>
      <c r="E20" s="16">
        <v>273706.7193</v>
      </c>
      <c r="F20" s="16">
        <v>202542.972282</v>
      </c>
      <c r="G20" s="16">
        <v>273706.7193</v>
      </c>
      <c r="H20" s="16">
        <v>91144.33752690001</v>
      </c>
      <c r="I20" s="16">
        <v>273706.7193</v>
      </c>
      <c r="J20" s="16">
        <v>202542.972282</v>
      </c>
      <c r="K20" s="16">
        <v>273706.7193</v>
      </c>
      <c r="L20" s="16">
        <v>202542.972282</v>
      </c>
      <c r="M20" s="16">
        <v>273706.7193</v>
      </c>
      <c r="N20" s="14">
        <f>SUM(B20:M20)</f>
        <v>2939435.2568728998</v>
      </c>
    </row>
    <row r="21" spans="1:17" x14ac:dyDescent="0.3">
      <c r="A21" s="1" t="s">
        <v>3</v>
      </c>
      <c r="B21" s="16">
        <v>14481.836999999998</v>
      </c>
      <c r="C21" s="17">
        <v>15350.747219999999</v>
      </c>
      <c r="D21" s="16">
        <v>13033.6533</v>
      </c>
      <c r="E21" s="16">
        <v>15053.8695615</v>
      </c>
      <c r="F21" s="16">
        <v>9114.4337526899999</v>
      </c>
      <c r="G21" s="16">
        <v>14506.456122899999</v>
      </c>
      <c r="H21" s="16">
        <v>4557.2168763450009</v>
      </c>
      <c r="I21" s="16">
        <v>15053.8695615</v>
      </c>
      <c r="J21" s="16">
        <v>11139.863475510001</v>
      </c>
      <c r="K21" s="16">
        <v>15053.8695615</v>
      </c>
      <c r="L21" s="16">
        <v>11139.863475510001</v>
      </c>
      <c r="M21" s="16">
        <v>15053.8695615</v>
      </c>
      <c r="N21" s="14">
        <f>SUM(B21:M21)</f>
        <v>153539.54946895503</v>
      </c>
    </row>
    <row r="22" spans="1:17" ht="10" customHeight="1" x14ac:dyDescent="0.3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13"/>
    </row>
    <row r="23" spans="1:17" x14ac:dyDescent="0.3">
      <c r="A23" s="39" t="s">
        <v>15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13"/>
    </row>
    <row r="24" spans="1:17" x14ac:dyDescent="0.3">
      <c r="A24" s="1" t="s">
        <v>0</v>
      </c>
      <c r="B24" s="15">
        <v>38543</v>
      </c>
      <c r="C24" s="15">
        <v>60133</v>
      </c>
      <c r="D24" s="15">
        <v>36599</v>
      </c>
      <c r="E24" s="15">
        <v>56892</v>
      </c>
      <c r="F24" s="15">
        <v>36863</v>
      </c>
      <c r="G24" s="15">
        <v>63350</v>
      </c>
      <c r="H24" s="15">
        <v>37501</v>
      </c>
      <c r="I24" s="15">
        <v>56900</v>
      </c>
      <c r="J24" s="15">
        <v>34555</v>
      </c>
      <c r="K24" s="15">
        <v>46100</v>
      </c>
      <c r="L24" s="15">
        <v>33786</v>
      </c>
      <c r="M24" s="15">
        <v>45299</v>
      </c>
      <c r="N24" s="13">
        <f>SUM(B24:M24)</f>
        <v>546521</v>
      </c>
    </row>
    <row r="25" spans="1:17" x14ac:dyDescent="0.3">
      <c r="A25" s="1" t="s">
        <v>2</v>
      </c>
      <c r="B25" s="16">
        <v>1609093</v>
      </c>
      <c r="C25" s="16">
        <v>2243476</v>
      </c>
      <c r="D25" s="16">
        <v>1427361</v>
      </c>
      <c r="E25" s="16">
        <v>1852544</v>
      </c>
      <c r="F25" s="16">
        <v>1127645.47</v>
      </c>
      <c r="G25" s="16">
        <v>1911833.11</v>
      </c>
      <c r="H25" s="16">
        <v>1140329.52</v>
      </c>
      <c r="I25" s="16">
        <v>1837442.04</v>
      </c>
      <c r="J25" s="16">
        <v>1018780.94</v>
      </c>
      <c r="K25" s="16">
        <v>1369163.68</v>
      </c>
      <c r="L25" s="16">
        <v>957654.0835999999</v>
      </c>
      <c r="M25" s="16">
        <v>1273322.2224000001</v>
      </c>
      <c r="N25" s="14">
        <f>SUM(B25:M25)</f>
        <v>17768645.066</v>
      </c>
    </row>
    <row r="26" spans="1:17" x14ac:dyDescent="0.3">
      <c r="A26" s="1" t="s">
        <v>3</v>
      </c>
      <c r="B26" s="16">
        <v>181827.50899999999</v>
      </c>
      <c r="C26" s="16">
        <v>291651.88</v>
      </c>
      <c r="D26" s="16">
        <v>171283.32</v>
      </c>
      <c r="E26" s="16">
        <v>205632.38399999999</v>
      </c>
      <c r="F26" s="16">
        <v>120755.29</v>
      </c>
      <c r="G26" s="16">
        <v>218966.22</v>
      </c>
      <c r="H26" s="16">
        <v>123232.52</v>
      </c>
      <c r="I26" s="16">
        <v>208117.87</v>
      </c>
      <c r="J26" s="16">
        <v>112676.32</v>
      </c>
      <c r="K26" s="16">
        <v>156827.01999999999</v>
      </c>
      <c r="L26" s="16">
        <v>112676.32</v>
      </c>
      <c r="M26" s="16">
        <v>156827.01999999999</v>
      </c>
      <c r="N26" s="14">
        <f>SUM(B26:M26)</f>
        <v>2060473.6730000004</v>
      </c>
    </row>
    <row r="27" spans="1:17" ht="11" customHeight="1" x14ac:dyDescent="0.3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2"/>
    </row>
    <row r="28" spans="1:17" x14ac:dyDescent="0.3">
      <c r="A28" s="10" t="s">
        <v>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1"/>
    </row>
    <row r="29" spans="1:17" x14ac:dyDescent="0.3">
      <c r="A29" s="1" t="s">
        <v>0</v>
      </c>
      <c r="B29" s="13">
        <f>B9+B14+B19+B24</f>
        <v>92933.666666666657</v>
      </c>
      <c r="C29" s="13">
        <f t="shared" ref="C29:N29" si="0">C9+C14+C19+C24</f>
        <v>136827.9</v>
      </c>
      <c r="D29" s="13">
        <f t="shared" si="0"/>
        <v>87972.61</v>
      </c>
      <c r="E29" s="13">
        <f t="shared" si="0"/>
        <v>131508.9405</v>
      </c>
      <c r="F29" s="13">
        <f t="shared" si="0"/>
        <v>96378.935969999991</v>
      </c>
      <c r="G29" s="13">
        <f t="shared" si="0"/>
        <v>162390.84049999999</v>
      </c>
      <c r="H29" s="13">
        <f t="shared" si="0"/>
        <v>94639.671186499996</v>
      </c>
      <c r="I29" s="13">
        <f t="shared" si="0"/>
        <v>149715.9405</v>
      </c>
      <c r="J29" s="13">
        <f t="shared" si="0"/>
        <v>93938.935969999991</v>
      </c>
      <c r="K29" s="13">
        <f t="shared" si="0"/>
        <v>123837.9405</v>
      </c>
      <c r="L29" s="13">
        <f t="shared" si="0"/>
        <v>92446.935969999991</v>
      </c>
      <c r="M29" s="13">
        <f t="shared" si="0"/>
        <v>121397.9405</v>
      </c>
      <c r="N29" s="13">
        <f t="shared" si="0"/>
        <v>1383990.2582631665</v>
      </c>
      <c r="O29" s="4"/>
      <c r="Q29" s="4"/>
    </row>
    <row r="30" spans="1:17" x14ac:dyDescent="0.3">
      <c r="A30" s="1" t="s">
        <v>2</v>
      </c>
      <c r="B30" s="14">
        <f t="shared" ref="B30:N31" si="1">B10+B15+B20+B25</f>
        <v>3608547.6</v>
      </c>
      <c r="C30" s="14">
        <f t="shared" si="1"/>
        <v>4883515.82</v>
      </c>
      <c r="D30" s="14">
        <f t="shared" si="1"/>
        <v>3206557.2560000001</v>
      </c>
      <c r="E30" s="14">
        <f t="shared" si="1"/>
        <v>4121007.7357000001</v>
      </c>
      <c r="F30" s="14">
        <f t="shared" si="1"/>
        <v>2810765.382282</v>
      </c>
      <c r="G30" s="14">
        <f t="shared" si="1"/>
        <v>4702480.9793000007</v>
      </c>
      <c r="H30" s="14">
        <f t="shared" si="1"/>
        <v>2653779.9875269001</v>
      </c>
      <c r="I30" s="14">
        <f t="shared" si="1"/>
        <v>4561798.6392999999</v>
      </c>
      <c r="J30" s="14">
        <f t="shared" si="1"/>
        <v>2545622.092282</v>
      </c>
      <c r="K30" s="14">
        <f t="shared" si="1"/>
        <v>3332931.9792999998</v>
      </c>
      <c r="L30" s="14">
        <f t="shared" si="1"/>
        <v>2420418.1394819999</v>
      </c>
      <c r="M30" s="14">
        <f t="shared" si="1"/>
        <v>3144250.1641000002</v>
      </c>
      <c r="N30" s="14">
        <f t="shared" si="1"/>
        <v>41991675.775272898</v>
      </c>
      <c r="Q30" s="4"/>
    </row>
    <row r="31" spans="1:17" x14ac:dyDescent="0.3">
      <c r="A31" s="1" t="s">
        <v>3</v>
      </c>
      <c r="B31" s="14">
        <f t="shared" si="1"/>
        <v>382136.85499999998</v>
      </c>
      <c r="C31" s="14">
        <f t="shared" si="1"/>
        <v>606454.50722000003</v>
      </c>
      <c r="D31" s="14">
        <f t="shared" si="1"/>
        <v>365600.29330000002</v>
      </c>
      <c r="E31" s="14">
        <f t="shared" si="1"/>
        <v>440318.63756149996</v>
      </c>
      <c r="F31" s="14">
        <f t="shared" si="1"/>
        <v>290625.01375268999</v>
      </c>
      <c r="G31" s="14">
        <f t="shared" si="1"/>
        <v>522218.89612289995</v>
      </c>
      <c r="H31" s="14">
        <f t="shared" si="1"/>
        <v>281022.25687634503</v>
      </c>
      <c r="I31" s="14">
        <f t="shared" si="1"/>
        <v>499289.60956149996</v>
      </c>
      <c r="J31" s="14">
        <f t="shared" si="1"/>
        <v>268492.50347551005</v>
      </c>
      <c r="K31" s="14">
        <f t="shared" si="1"/>
        <v>364707.90956149995</v>
      </c>
      <c r="L31" s="14">
        <f t="shared" si="1"/>
        <v>268992.50347551005</v>
      </c>
      <c r="M31" s="14">
        <f t="shared" si="1"/>
        <v>364707.90956149995</v>
      </c>
      <c r="N31" s="14">
        <f t="shared" si="1"/>
        <v>4654566.8954689559</v>
      </c>
      <c r="Q31" s="4"/>
    </row>
    <row r="32" spans="1:17" x14ac:dyDescent="0.3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x14ac:dyDescent="0.3">
      <c r="A33" s="40" t="s">
        <v>18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3">
      <c r="A34" s="18" t="s">
        <v>10</v>
      </c>
      <c r="B34" s="15"/>
      <c r="C34" s="15"/>
      <c r="D34" s="15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x14ac:dyDescent="0.3">
      <c r="A35" s="19" t="s">
        <v>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x14ac:dyDescent="0.3">
      <c r="A36" s="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3">
      <c r="A37" s="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x14ac:dyDescent="0.3">
      <c r="A38" s="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x14ac:dyDescent="0.3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</sheetData>
  <mergeCells count="3">
    <mergeCell ref="B1:N1"/>
    <mergeCell ref="B2:N2"/>
    <mergeCell ref="B3:N3"/>
  </mergeCells>
  <pageMargins left="0.7" right="0.7" top="0.75" bottom="0.75" header="0.3" footer="0.3"/>
  <pageSetup scale="76" orientation="landscape" r:id="rId1"/>
  <headerFooter>
    <oddFooter>&amp;LFTI Work Product
Privileged &amp;&amp; Confidential&amp;RDRAFT
Subject to Change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XFD3"/>
    </sheetView>
  </sheetViews>
  <sheetFormatPr defaultRowHeight="14" x14ac:dyDescent="0.3"/>
  <cols>
    <col min="1" max="1" width="32.6328125" style="1" customWidth="1"/>
    <col min="2" max="2" width="12.36328125" style="1" bestFit="1" customWidth="1"/>
    <col min="3" max="3" width="11" style="1" bestFit="1" customWidth="1"/>
    <col min="4" max="8" width="11.08984375" style="1" bestFit="1" customWidth="1"/>
    <col min="9" max="9" width="3.08984375" style="20" customWidth="1"/>
    <col min="10" max="16384" width="8.7265625" style="1"/>
  </cols>
  <sheetData>
    <row r="1" spans="1:16" x14ac:dyDescent="0.3">
      <c r="B1" s="41" t="s">
        <v>19</v>
      </c>
      <c r="C1" s="41"/>
      <c r="D1" s="41"/>
      <c r="E1" s="41"/>
      <c r="F1" s="41"/>
      <c r="G1" s="41"/>
      <c r="H1" s="41"/>
      <c r="I1" s="42"/>
      <c r="J1" s="42"/>
      <c r="K1" s="42"/>
      <c r="L1" s="42"/>
      <c r="M1" s="42"/>
      <c r="N1" s="42"/>
      <c r="P1" s="29"/>
    </row>
    <row r="2" spans="1:16" x14ac:dyDescent="0.3">
      <c r="B2" s="41" t="s">
        <v>20</v>
      </c>
      <c r="C2" s="41"/>
      <c r="D2" s="41"/>
      <c r="E2" s="41"/>
      <c r="F2" s="41"/>
      <c r="G2" s="41"/>
      <c r="H2" s="41"/>
      <c r="I2" s="42"/>
      <c r="J2" s="42"/>
      <c r="K2" s="42"/>
      <c r="L2" s="42"/>
      <c r="M2" s="42"/>
      <c r="N2" s="42"/>
      <c r="P2" s="29"/>
    </row>
    <row r="3" spans="1:16" x14ac:dyDescent="0.3">
      <c r="B3" s="41" t="s">
        <v>21</v>
      </c>
      <c r="C3" s="41"/>
      <c r="D3" s="41"/>
      <c r="E3" s="41"/>
      <c r="F3" s="41"/>
      <c r="G3" s="41"/>
      <c r="H3" s="41"/>
      <c r="I3" s="42"/>
      <c r="J3" s="42"/>
      <c r="K3" s="42"/>
      <c r="L3" s="42"/>
      <c r="M3" s="42"/>
      <c r="N3" s="42"/>
      <c r="P3" s="29"/>
    </row>
    <row r="5" spans="1:16" x14ac:dyDescent="0.3">
      <c r="A5" s="2" t="s">
        <v>5</v>
      </c>
      <c r="B5" s="2"/>
      <c r="C5" s="2"/>
      <c r="D5" s="2"/>
      <c r="E5" s="2"/>
      <c r="F5" s="2"/>
      <c r="G5" s="2"/>
      <c r="H5" s="2"/>
      <c r="I5" s="34"/>
    </row>
    <row r="6" spans="1:16" ht="14.5" thickBot="1" x14ac:dyDescent="0.35">
      <c r="A6" s="3" t="s">
        <v>8</v>
      </c>
      <c r="B6" s="9">
        <v>2010</v>
      </c>
      <c r="C6" s="9">
        <v>2011</v>
      </c>
      <c r="D6" s="9">
        <v>2012</v>
      </c>
      <c r="E6" s="9">
        <v>2013</v>
      </c>
      <c r="F6" s="9">
        <v>2014</v>
      </c>
      <c r="G6" s="9">
        <v>2015</v>
      </c>
      <c r="H6" s="9" t="s">
        <v>1</v>
      </c>
      <c r="I6" s="35"/>
    </row>
    <row r="7" spans="1:16" ht="9.5" customHeight="1" x14ac:dyDescent="0.3"/>
    <row r="8" spans="1:16" x14ac:dyDescent="0.3">
      <c r="A8" s="2" t="s">
        <v>12</v>
      </c>
      <c r="B8" s="20"/>
      <c r="C8" s="20"/>
      <c r="D8" s="20"/>
      <c r="E8" s="20"/>
      <c r="F8" s="20"/>
      <c r="G8" s="20"/>
      <c r="H8" s="20"/>
    </row>
    <row r="9" spans="1:16" x14ac:dyDescent="0.3">
      <c r="A9" s="1" t="s">
        <v>0</v>
      </c>
      <c r="B9" s="31">
        <f>'Basic Data'!C9+'Basic Data'!B9</f>
        <v>98676</v>
      </c>
      <c r="C9" s="31">
        <f>'Basic Data'!E9+'Basic Data'!D9</f>
        <v>93491</v>
      </c>
      <c r="D9" s="31">
        <f>'Basic Data'!G9+'Basic Data'!F9</f>
        <v>100213</v>
      </c>
      <c r="E9" s="31">
        <f>'Basic Data'!I9+'Basic Data'!H9</f>
        <v>94401</v>
      </c>
      <c r="F9" s="31">
        <f>'Basic Data'!K9+'Basic Data'!J9</f>
        <v>80655</v>
      </c>
      <c r="G9" s="31">
        <f>'Basic Data'!M9+'Basic Data'!L9</f>
        <v>79085</v>
      </c>
      <c r="H9" s="21">
        <f>SUM(B9:G9)</f>
        <v>546521</v>
      </c>
      <c r="I9" s="31"/>
    </row>
    <row r="10" spans="1:16" x14ac:dyDescent="0.3">
      <c r="A10" s="1" t="s">
        <v>2</v>
      </c>
      <c r="B10" s="32">
        <f>'Basic Data'!C10+'Basic Data'!B10</f>
        <v>3852569</v>
      </c>
      <c r="C10" s="32">
        <f>'Basic Data'!E10+'Basic Data'!D10</f>
        <v>3279905</v>
      </c>
      <c r="D10" s="32">
        <f>'Basic Data'!G10+'Basic Data'!F10</f>
        <v>3039478.58</v>
      </c>
      <c r="E10" s="32">
        <f>'Basic Data'!I10+'Basic Data'!H10</f>
        <v>2977771.56</v>
      </c>
      <c r="F10" s="32">
        <f>'Basic Data'!K10+'Basic Data'!J10</f>
        <v>2387944.62</v>
      </c>
      <c r="G10" s="32">
        <f>'Basic Data'!M10+'Basic Data'!L10</f>
        <v>2230976.3059999999</v>
      </c>
      <c r="H10" s="22">
        <f>SUM(B10:G10)</f>
        <v>17768645.066</v>
      </c>
      <c r="I10" s="32"/>
    </row>
    <row r="11" spans="1:16" x14ac:dyDescent="0.3">
      <c r="A11" s="1" t="s">
        <v>3</v>
      </c>
      <c r="B11" s="33">
        <f>'Basic Data'!C11+'Basic Data'!B11</f>
        <v>473479.38899999997</v>
      </c>
      <c r="C11" s="33">
        <f>'Basic Data'!E11+'Basic Data'!D11</f>
        <v>376915.70400000003</v>
      </c>
      <c r="D11" s="33">
        <f>'Basic Data'!G11+'Basic Data'!F11</f>
        <v>339721.51</v>
      </c>
      <c r="E11" s="33">
        <f>'Basic Data'!I11+'Basic Data'!H11</f>
        <v>331350.39</v>
      </c>
      <c r="F11" s="33">
        <f>'Basic Data'!K11+'Basic Data'!J11</f>
        <v>269503.33999999997</v>
      </c>
      <c r="G11" s="33">
        <f>'Basic Data'!M11+'Basic Data'!L11</f>
        <v>269503.33999999997</v>
      </c>
      <c r="H11" s="23">
        <f>SUM(B11:G11)</f>
        <v>2060473.673</v>
      </c>
      <c r="I11" s="33"/>
    </row>
    <row r="12" spans="1:16" x14ac:dyDescent="0.3">
      <c r="B12" s="23"/>
      <c r="C12" s="23"/>
      <c r="D12" s="23"/>
      <c r="E12" s="23"/>
      <c r="F12" s="23"/>
      <c r="G12" s="23"/>
      <c r="H12" s="23"/>
      <c r="I12" s="23"/>
    </row>
    <row r="13" spans="1:16" x14ac:dyDescent="0.3">
      <c r="A13" s="2" t="s">
        <v>13</v>
      </c>
      <c r="B13" s="21"/>
      <c r="C13" s="21"/>
      <c r="D13" s="21"/>
      <c r="E13" s="21"/>
      <c r="F13" s="21"/>
      <c r="G13" s="21"/>
      <c r="H13" s="21"/>
      <c r="I13" s="21"/>
    </row>
    <row r="14" spans="1:16" x14ac:dyDescent="0.3">
      <c r="A14" s="1" t="s">
        <v>0</v>
      </c>
      <c r="B14" s="31">
        <f>'Basic Data'!C14+'Basic Data'!B14</f>
        <v>7999</v>
      </c>
      <c r="C14" s="31">
        <f>'Basic Data'!E14+'Basic Data'!D14</f>
        <v>11166</v>
      </c>
      <c r="D14" s="31">
        <f>'Basic Data'!G14+'Basic Data'!F14</f>
        <v>39330.899999999994</v>
      </c>
      <c r="E14" s="31">
        <f>'Basic Data'!I14+'Basic Data'!H14</f>
        <v>40988</v>
      </c>
      <c r="F14" s="31">
        <f>'Basic Data'!K14+'Basic Data'!J14</f>
        <v>37454</v>
      </c>
      <c r="G14" s="31">
        <f>'Basic Data'!M14+'Basic Data'!L14</f>
        <v>36662</v>
      </c>
      <c r="H14" s="21">
        <f>SUM(B14:G14)</f>
        <v>173599.9</v>
      </c>
      <c r="I14" s="21"/>
    </row>
    <row r="15" spans="1:16" x14ac:dyDescent="0.3">
      <c r="A15" s="1" t="s">
        <v>2</v>
      </c>
      <c r="B15" s="32">
        <f>'Basic Data'!C15+'Basic Data'!B15</f>
        <v>175470.08000000002</v>
      </c>
      <c r="C15" s="32">
        <f>'Basic Data'!E15+'Basic Data'!D15</f>
        <v>233375.20640000002</v>
      </c>
      <c r="D15" s="32">
        <f>'Basic Data'!G15+'Basic Data'!F15</f>
        <v>958039.51</v>
      </c>
      <c r="E15" s="32">
        <f>'Basic Data'!I15+'Basic Data'!H15</f>
        <v>895184.45</v>
      </c>
      <c r="F15" s="32">
        <f>'Basic Data'!K15+'Basic Data'!J15</f>
        <v>626415.14</v>
      </c>
      <c r="G15" s="32">
        <f>'Basic Data'!M15+'Basic Data'!L15</f>
        <v>626466</v>
      </c>
      <c r="H15" s="22">
        <f>SUM(B15:G15)</f>
        <v>3514950.3864000002</v>
      </c>
      <c r="I15" s="31"/>
    </row>
    <row r="16" spans="1:16" x14ac:dyDescent="0.3">
      <c r="A16" s="1" t="s">
        <v>3</v>
      </c>
      <c r="B16" s="33">
        <f>'Basic Data'!C16+'Basic Data'!B16</f>
        <v>11800</v>
      </c>
      <c r="C16" s="33">
        <f>'Basic Data'!E16+'Basic Data'!D16</f>
        <v>24000</v>
      </c>
      <c r="D16" s="33">
        <f>'Basic Data'!G16+'Basic Data'!F16</f>
        <v>109780</v>
      </c>
      <c r="E16" s="33">
        <f>'Basic Data'!I16+'Basic Data'!H16</f>
        <v>98000</v>
      </c>
      <c r="F16" s="33">
        <f>'Basic Data'!K16+'Basic Data'!J16</f>
        <v>68000</v>
      </c>
      <c r="G16" s="33">
        <f>'Basic Data'!M16+'Basic Data'!L16</f>
        <v>68500</v>
      </c>
      <c r="H16" s="23">
        <f>SUM(B16:G16)</f>
        <v>380080</v>
      </c>
      <c r="I16" s="32"/>
    </row>
    <row r="17" spans="1:9" ht="16" customHeight="1" x14ac:dyDescent="0.3">
      <c r="B17" s="33"/>
      <c r="C17" s="33"/>
      <c r="D17" s="33"/>
      <c r="E17" s="33"/>
      <c r="F17" s="33"/>
      <c r="G17" s="33"/>
      <c r="H17" s="33"/>
      <c r="I17" s="33"/>
    </row>
    <row r="18" spans="1:9" ht="16" customHeight="1" x14ac:dyDescent="0.3">
      <c r="A18" s="2" t="s">
        <v>14</v>
      </c>
      <c r="B18" s="23"/>
      <c r="C18" s="23"/>
      <c r="D18" s="23"/>
      <c r="E18" s="23"/>
      <c r="F18" s="23"/>
      <c r="G18" s="23"/>
      <c r="H18" s="23"/>
      <c r="I18" s="23"/>
    </row>
    <row r="19" spans="1:9" ht="16" customHeight="1" x14ac:dyDescent="0.3">
      <c r="A19" s="1" t="s">
        <v>0</v>
      </c>
      <c r="B19" s="31">
        <f>'Basic Data'!C19+'Basic Data'!B19</f>
        <v>24410.566666666666</v>
      </c>
      <c r="C19" s="31">
        <f>'Basic Data'!E19+'Basic Data'!D19</f>
        <v>21333.550500000001</v>
      </c>
      <c r="D19" s="31">
        <f>'Basic Data'!G19+'Basic Data'!F19</f>
        <v>19012.876470000003</v>
      </c>
      <c r="E19" s="31">
        <f>'Basic Data'!I19+'Basic Data'!H19</f>
        <v>14565.6116865</v>
      </c>
      <c r="F19" s="31">
        <f>'Basic Data'!K19+'Basic Data'!J19</f>
        <v>19012.876470000003</v>
      </c>
      <c r="G19" s="31">
        <f>'Basic Data'!M19+'Basic Data'!L19</f>
        <v>19012.876470000003</v>
      </c>
      <c r="H19" s="21">
        <f>SUM(B19:G19)</f>
        <v>117348.35826316668</v>
      </c>
      <c r="I19" s="24"/>
    </row>
    <row r="20" spans="1:9" x14ac:dyDescent="0.3">
      <c r="A20" s="1" t="s">
        <v>2</v>
      </c>
      <c r="B20" s="32">
        <f>'Basic Data'!C20+'Basic Data'!B20</f>
        <v>611455.34</v>
      </c>
      <c r="C20" s="32">
        <f>'Basic Data'!E20+'Basic Data'!D20</f>
        <v>534379.78529999999</v>
      </c>
      <c r="D20" s="32">
        <f>'Basic Data'!G20+'Basic Data'!F20</f>
        <v>476249.691582</v>
      </c>
      <c r="E20" s="32">
        <f>'Basic Data'!I20+'Basic Data'!H20</f>
        <v>364851.05682689999</v>
      </c>
      <c r="F20" s="32">
        <f>'Basic Data'!K20+'Basic Data'!J20</f>
        <v>476249.691582</v>
      </c>
      <c r="G20" s="32">
        <f>'Basic Data'!M20+'Basic Data'!L20</f>
        <v>476249.691582</v>
      </c>
      <c r="H20" s="22">
        <f>SUM(B20:G20)</f>
        <v>2939435.2568728998</v>
      </c>
      <c r="I20" s="25"/>
    </row>
    <row r="21" spans="1:9" x14ac:dyDescent="0.3">
      <c r="A21" s="1" t="s">
        <v>3</v>
      </c>
      <c r="B21" s="33">
        <f>'Basic Data'!C21+'Basic Data'!B21</f>
        <v>29832.584219999997</v>
      </c>
      <c r="C21" s="33">
        <f>'Basic Data'!E21+'Basic Data'!D21</f>
        <v>28087.522861500001</v>
      </c>
      <c r="D21" s="33">
        <f>'Basic Data'!G21+'Basic Data'!F21</f>
        <v>23620.889875590001</v>
      </c>
      <c r="E21" s="33">
        <f>'Basic Data'!I21+'Basic Data'!H21</f>
        <v>19611.086437844999</v>
      </c>
      <c r="F21" s="33">
        <f>'Basic Data'!K21+'Basic Data'!J21</f>
        <v>26193.733037010003</v>
      </c>
      <c r="G21" s="33">
        <f>'Basic Data'!M21+'Basic Data'!L21</f>
        <v>26193.733037010003</v>
      </c>
      <c r="H21" s="23">
        <f>SUM(B21:G21)</f>
        <v>153539.54946895503</v>
      </c>
      <c r="I21" s="26"/>
    </row>
    <row r="22" spans="1:9" x14ac:dyDescent="0.3">
      <c r="B22" s="27"/>
      <c r="C22" s="27"/>
      <c r="D22" s="27"/>
      <c r="E22" s="27"/>
      <c r="F22" s="27"/>
      <c r="G22" s="27"/>
      <c r="H22" s="27"/>
      <c r="I22" s="27"/>
    </row>
    <row r="23" spans="1:9" x14ac:dyDescent="0.3">
      <c r="A23" s="2" t="s">
        <v>15</v>
      </c>
      <c r="B23" s="28"/>
      <c r="C23" s="28"/>
      <c r="D23" s="28"/>
      <c r="E23" s="28"/>
      <c r="F23" s="28"/>
      <c r="G23" s="28"/>
      <c r="H23" s="28"/>
      <c r="I23" s="28"/>
    </row>
    <row r="24" spans="1:9" x14ac:dyDescent="0.3">
      <c r="A24" s="1" t="s">
        <v>0</v>
      </c>
      <c r="B24" s="31">
        <f>'Basic Data'!C24+'Basic Data'!B24</f>
        <v>98676</v>
      </c>
      <c r="C24" s="31">
        <f>'Basic Data'!E24+'Basic Data'!D24</f>
        <v>93491</v>
      </c>
      <c r="D24" s="31">
        <f>'Basic Data'!G24+'Basic Data'!F24</f>
        <v>100213</v>
      </c>
      <c r="E24" s="31">
        <f>'Basic Data'!I24+'Basic Data'!H24</f>
        <v>94401</v>
      </c>
      <c r="F24" s="31">
        <f>'Basic Data'!K24+'Basic Data'!J24</f>
        <v>80655</v>
      </c>
      <c r="G24" s="31">
        <f>'Basic Data'!M24+'Basic Data'!L24</f>
        <v>79085</v>
      </c>
      <c r="H24" s="21">
        <f>SUM(B24:G24)</f>
        <v>546521</v>
      </c>
      <c r="I24" s="21"/>
    </row>
    <row r="25" spans="1:9" x14ac:dyDescent="0.3">
      <c r="A25" s="1" t="s">
        <v>2</v>
      </c>
      <c r="B25" s="32">
        <f>'Basic Data'!C25+'Basic Data'!B25</f>
        <v>3852569</v>
      </c>
      <c r="C25" s="32">
        <f>'Basic Data'!E25+'Basic Data'!D25</f>
        <v>3279905</v>
      </c>
      <c r="D25" s="32">
        <f>'Basic Data'!G25+'Basic Data'!F25</f>
        <v>3039478.58</v>
      </c>
      <c r="E25" s="32">
        <f>'Basic Data'!I25+'Basic Data'!H25</f>
        <v>2977771.56</v>
      </c>
      <c r="F25" s="32">
        <f>'Basic Data'!K25+'Basic Data'!J25</f>
        <v>2387944.62</v>
      </c>
      <c r="G25" s="32">
        <f>'Basic Data'!M25+'Basic Data'!L25</f>
        <v>2230976.3059999999</v>
      </c>
      <c r="H25" s="22">
        <f>SUM(B25:G25)</f>
        <v>17768645.066</v>
      </c>
      <c r="I25" s="22"/>
    </row>
    <row r="26" spans="1:9" x14ac:dyDescent="0.3">
      <c r="A26" s="1" t="s">
        <v>3</v>
      </c>
      <c r="B26" s="33">
        <f>'Basic Data'!C26+'Basic Data'!B26</f>
        <v>473479.38899999997</v>
      </c>
      <c r="C26" s="33">
        <f>'Basic Data'!E26+'Basic Data'!D26</f>
        <v>376915.70400000003</v>
      </c>
      <c r="D26" s="33">
        <f>'Basic Data'!G26+'Basic Data'!F26</f>
        <v>339721.51</v>
      </c>
      <c r="E26" s="33">
        <f>'Basic Data'!I26+'Basic Data'!H26</f>
        <v>331350.39</v>
      </c>
      <c r="F26" s="33">
        <f>'Basic Data'!K26+'Basic Data'!J26</f>
        <v>269503.33999999997</v>
      </c>
      <c r="G26" s="33">
        <f>'Basic Data'!M26+'Basic Data'!L26</f>
        <v>269503.33999999997</v>
      </c>
      <c r="H26" s="23">
        <f>SUM(B26:G26)</f>
        <v>2060473.673</v>
      </c>
      <c r="I26" s="23"/>
    </row>
    <row r="27" spans="1:9" x14ac:dyDescent="0.3">
      <c r="B27" s="33"/>
      <c r="C27" s="33"/>
      <c r="D27" s="33"/>
      <c r="E27" s="33"/>
      <c r="F27" s="33"/>
      <c r="G27" s="33"/>
      <c r="H27" s="23"/>
      <c r="I27" s="23"/>
    </row>
    <row r="28" spans="1:9" x14ac:dyDescent="0.3">
      <c r="A28" s="2" t="s">
        <v>1</v>
      </c>
      <c r="B28" s="21"/>
      <c r="C28" s="21"/>
      <c r="D28" s="21"/>
      <c r="E28" s="21"/>
      <c r="F28" s="21"/>
      <c r="G28" s="21"/>
      <c r="H28" s="21"/>
      <c r="I28" s="21"/>
    </row>
    <row r="29" spans="1:9" x14ac:dyDescent="0.3">
      <c r="A29" s="1" t="s">
        <v>0</v>
      </c>
      <c r="B29" s="21">
        <f>B9+B14+B19+B24</f>
        <v>229761.56666666665</v>
      </c>
      <c r="C29" s="21">
        <f t="shared" ref="C29:H29" si="0">C9+C14+C19+C24</f>
        <v>219481.55050000001</v>
      </c>
      <c r="D29" s="21">
        <f t="shared" si="0"/>
        <v>258769.77646999998</v>
      </c>
      <c r="E29" s="21">
        <f t="shared" si="0"/>
        <v>244355.61168649999</v>
      </c>
      <c r="F29" s="21">
        <f t="shared" si="0"/>
        <v>217776.87647000002</v>
      </c>
      <c r="G29" s="21">
        <f t="shared" si="0"/>
        <v>213844.87647000002</v>
      </c>
      <c r="H29" s="21">
        <f t="shared" si="0"/>
        <v>1383990.2582631668</v>
      </c>
      <c r="I29" s="24"/>
    </row>
    <row r="30" spans="1:9" x14ac:dyDescent="0.3">
      <c r="A30" s="1" t="s">
        <v>2</v>
      </c>
      <c r="B30" s="22">
        <f t="shared" ref="B30:H31" si="1">B10+B15+B20+B25</f>
        <v>8492063.4199999999</v>
      </c>
      <c r="C30" s="22">
        <f t="shared" si="1"/>
        <v>7327564.9917000001</v>
      </c>
      <c r="D30" s="22">
        <f t="shared" si="1"/>
        <v>7513246.3615819998</v>
      </c>
      <c r="E30" s="22">
        <f t="shared" si="1"/>
        <v>7215578.6268268991</v>
      </c>
      <c r="F30" s="22">
        <f t="shared" si="1"/>
        <v>5878554.0715820007</v>
      </c>
      <c r="G30" s="22">
        <f t="shared" si="1"/>
        <v>5564668.3035819996</v>
      </c>
      <c r="H30" s="22">
        <f t="shared" si="1"/>
        <v>41991675.775272898</v>
      </c>
      <c r="I30" s="25"/>
    </row>
    <row r="31" spans="1:9" x14ac:dyDescent="0.3">
      <c r="A31" s="1" t="s">
        <v>3</v>
      </c>
      <c r="B31" s="23">
        <f t="shared" si="1"/>
        <v>988591.36222000001</v>
      </c>
      <c r="C31" s="23">
        <f t="shared" si="1"/>
        <v>805918.93086150009</v>
      </c>
      <c r="D31" s="23">
        <f t="shared" si="1"/>
        <v>812843.90987559</v>
      </c>
      <c r="E31" s="23">
        <f t="shared" si="1"/>
        <v>780311.86643784505</v>
      </c>
      <c r="F31" s="23">
        <f t="shared" si="1"/>
        <v>633200.41303701</v>
      </c>
      <c r="G31" s="23">
        <f t="shared" si="1"/>
        <v>633700.41303701</v>
      </c>
      <c r="H31" s="23">
        <f t="shared" si="1"/>
        <v>4654566.8954689549</v>
      </c>
      <c r="I31" s="26"/>
    </row>
    <row r="34" spans="1:1" x14ac:dyDescent="0.3">
      <c r="A34" s="30" t="s">
        <v>11</v>
      </c>
    </row>
    <row r="35" spans="1:1" x14ac:dyDescent="0.3">
      <c r="A35" s="19" t="s">
        <v>9</v>
      </c>
    </row>
  </sheetData>
  <mergeCells count="3">
    <mergeCell ref="B1:H1"/>
    <mergeCell ref="B2:H2"/>
    <mergeCell ref="B3:H3"/>
  </mergeCells>
  <pageMargins left="0.7" right="0.7" top="0.75" bottom="0.75" header="0.3" footer="0.3"/>
  <pageSetup scale="76" orientation="landscape" r:id="rId1"/>
  <headerFooter>
    <oddFooter>&amp;LFTI Work Product
Privileged &amp;&amp; Confidential&amp;RDRAFT
Subject to Change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1" sqref="B11"/>
    </sheetView>
  </sheetViews>
  <sheetFormatPr defaultRowHeight="14" x14ac:dyDescent="0.3"/>
  <cols>
    <col min="1" max="1" width="32.6328125" style="1" customWidth="1"/>
    <col min="2" max="2" width="12.36328125" style="1" bestFit="1" customWidth="1"/>
    <col min="3" max="3" width="11" style="1" bestFit="1" customWidth="1"/>
    <col min="4" max="8" width="11.08984375" style="1" bestFit="1" customWidth="1"/>
    <col min="9" max="9" width="3.08984375" style="20" customWidth="1"/>
    <col min="10" max="16384" width="8.7265625" style="1"/>
  </cols>
  <sheetData>
    <row r="1" spans="1:16" x14ac:dyDescent="0.3">
      <c r="B1" s="41" t="s">
        <v>19</v>
      </c>
      <c r="C1" s="41"/>
      <c r="D1" s="41"/>
      <c r="E1" s="41"/>
      <c r="F1" s="41"/>
      <c r="G1" s="41"/>
      <c r="H1" s="41"/>
      <c r="I1" s="42"/>
      <c r="J1" s="42"/>
      <c r="K1" s="42"/>
      <c r="L1" s="42"/>
      <c r="M1" s="42"/>
      <c r="N1" s="42"/>
      <c r="P1" s="29"/>
    </row>
    <row r="2" spans="1:16" x14ac:dyDescent="0.3">
      <c r="B2" s="41" t="s">
        <v>20</v>
      </c>
      <c r="C2" s="41"/>
      <c r="D2" s="41"/>
      <c r="E2" s="41"/>
      <c r="F2" s="41"/>
      <c r="G2" s="41"/>
      <c r="H2" s="41"/>
      <c r="I2" s="42"/>
      <c r="J2" s="42"/>
      <c r="K2" s="42"/>
      <c r="L2" s="42"/>
      <c r="M2" s="42"/>
      <c r="N2" s="42"/>
      <c r="P2" s="29"/>
    </row>
    <row r="3" spans="1:16" x14ac:dyDescent="0.3">
      <c r="B3" s="41" t="s">
        <v>21</v>
      </c>
      <c r="C3" s="41"/>
      <c r="D3" s="41"/>
      <c r="E3" s="41"/>
      <c r="F3" s="41"/>
      <c r="G3" s="41"/>
      <c r="H3" s="41"/>
      <c r="I3" s="42"/>
      <c r="J3" s="42"/>
      <c r="K3" s="42"/>
      <c r="L3" s="42"/>
      <c r="M3" s="42"/>
      <c r="N3" s="42"/>
      <c r="P3" s="29"/>
    </row>
    <row r="5" spans="1:16" x14ac:dyDescent="0.3">
      <c r="A5" s="2" t="s">
        <v>5</v>
      </c>
      <c r="B5" s="2"/>
      <c r="C5" s="2"/>
      <c r="D5" s="2"/>
      <c r="E5" s="2"/>
      <c r="F5" s="2"/>
      <c r="G5" s="2"/>
      <c r="H5" s="2"/>
      <c r="I5" s="34"/>
    </row>
    <row r="6" spans="1:16" ht="14.5" thickBot="1" x14ac:dyDescent="0.35">
      <c r="A6" s="3" t="s">
        <v>17</v>
      </c>
      <c r="B6" s="9">
        <v>2010</v>
      </c>
      <c r="C6" s="9">
        <v>2011</v>
      </c>
      <c r="D6" s="9">
        <v>2012</v>
      </c>
      <c r="E6" s="9">
        <v>2013</v>
      </c>
      <c r="F6" s="9">
        <v>2014</v>
      </c>
      <c r="G6" s="9">
        <v>2015</v>
      </c>
      <c r="H6" s="9" t="s">
        <v>1</v>
      </c>
      <c r="I6" s="35"/>
    </row>
    <row r="7" spans="1:16" ht="9.5" customHeight="1" x14ac:dyDescent="0.3"/>
    <row r="8" spans="1:16" x14ac:dyDescent="0.3">
      <c r="A8" s="2" t="s">
        <v>12</v>
      </c>
      <c r="B8" s="20"/>
      <c r="C8" s="20"/>
      <c r="D8" s="20"/>
      <c r="E8" s="20"/>
      <c r="F8" s="20"/>
      <c r="G8" s="20"/>
      <c r="H8" s="20"/>
    </row>
    <row r="9" spans="1:16" x14ac:dyDescent="0.3">
      <c r="A9" s="1" t="s">
        <v>7</v>
      </c>
      <c r="B9" s="36">
        <f>'Annual Data'!B10/'Annual Data'!B9</f>
        <v>39.04261421216912</v>
      </c>
      <c r="C9" s="36">
        <f>'Annual Data'!C10/'Annual Data'!C9</f>
        <v>35.082574793295613</v>
      </c>
      <c r="D9" s="36">
        <f>'Annual Data'!D10/'Annual Data'!D9</f>
        <v>30.330182511251035</v>
      </c>
      <c r="E9" s="36">
        <f>'Annual Data'!E10/'Annual Data'!E9</f>
        <v>31.543856103219245</v>
      </c>
      <c r="F9" s="36">
        <f>'Annual Data'!F10/'Annual Data'!F9</f>
        <v>29.606901246047983</v>
      </c>
      <c r="G9" s="36">
        <f>'Annual Data'!G10/'Annual Data'!G9</f>
        <v>28.20985403047354</v>
      </c>
      <c r="H9" s="36">
        <f>'Annual Data'!H10/'Annual Data'!H9</f>
        <v>32.512282356945114</v>
      </c>
      <c r="I9" s="31"/>
    </row>
    <row r="10" spans="1:16" x14ac:dyDescent="0.3">
      <c r="A10" s="1" t="s">
        <v>4</v>
      </c>
      <c r="B10" s="37">
        <f>'Annual Data'!B11/'Annual Data'!B10</f>
        <v>0.12289965189461888</v>
      </c>
      <c r="C10" s="37">
        <f>'Annual Data'!C11/'Annual Data'!C10</f>
        <v>0.11491665276890642</v>
      </c>
      <c r="D10" s="37">
        <f>'Annual Data'!D11/'Annual Data'!D10</f>
        <v>0.11176966741446817</v>
      </c>
      <c r="E10" s="37">
        <f>'Annual Data'!E11/'Annual Data'!E10</f>
        <v>0.1112746170495362</v>
      </c>
      <c r="F10" s="37">
        <f>'Annual Data'!F11/'Annual Data'!F10</f>
        <v>0.11285996238890998</v>
      </c>
      <c r="G10" s="37">
        <f>'Annual Data'!G11/'Annual Data'!G10</f>
        <v>0.12080062852984866</v>
      </c>
      <c r="H10" s="37">
        <f>'Annual Data'!H11/'Annual Data'!H10</f>
        <v>0.11596121512622712</v>
      </c>
      <c r="I10" s="32"/>
    </row>
    <row r="11" spans="1:16" x14ac:dyDescent="0.3">
      <c r="A11" s="1" t="s">
        <v>16</v>
      </c>
      <c r="B11" s="38">
        <f>'Annual Data'!B11/'Annual Data'!B9</f>
        <v>4.7983236957314848</v>
      </c>
      <c r="C11" s="38">
        <f>'Annual Data'!C11/'Annual Data'!C9</f>
        <v>4.0315720657603409</v>
      </c>
      <c r="D11" s="38">
        <f>'Annual Data'!D11/'Annual Data'!D9</f>
        <v>3.3899944119026473</v>
      </c>
      <c r="E11" s="38">
        <f>'Annual Data'!E11/'Annual Data'!E9</f>
        <v>3.5100305081513969</v>
      </c>
      <c r="F11" s="38">
        <f>'Annual Data'!F11/'Annual Data'!F9</f>
        <v>3.3414337610811478</v>
      </c>
      <c r="G11" s="38">
        <f>'Annual Data'!G11/'Annual Data'!G9</f>
        <v>3.4077680976164881</v>
      </c>
      <c r="H11" s="38">
        <f>'Annual Data'!H11/'Annual Data'!H9</f>
        <v>3.7701637686383505</v>
      </c>
      <c r="I11" s="33"/>
    </row>
    <row r="12" spans="1:16" x14ac:dyDescent="0.3">
      <c r="B12" s="23"/>
      <c r="C12" s="23"/>
      <c r="D12" s="23"/>
      <c r="E12" s="23"/>
      <c r="F12" s="23"/>
      <c r="G12" s="23"/>
      <c r="H12" s="23"/>
      <c r="I12" s="23"/>
    </row>
    <row r="13" spans="1:16" x14ac:dyDescent="0.3">
      <c r="A13" s="2" t="s">
        <v>13</v>
      </c>
      <c r="B13" s="21"/>
      <c r="C13" s="21"/>
      <c r="D13" s="21"/>
      <c r="E13" s="21"/>
      <c r="F13" s="21"/>
      <c r="G13" s="21"/>
      <c r="H13" s="21"/>
      <c r="I13" s="21"/>
    </row>
    <row r="14" spans="1:16" x14ac:dyDescent="0.3">
      <c r="A14" s="1" t="s">
        <v>7</v>
      </c>
      <c r="B14" s="36">
        <f>'Annual Data'!B15/'Annual Data'!B14</f>
        <v>21.936502062757846</v>
      </c>
      <c r="C14" s="36">
        <f>'Annual Data'!C15/'Annual Data'!C14</f>
        <v>20.900520007164609</v>
      </c>
      <c r="D14" s="36">
        <f>'Annual Data'!D15/'Annual Data'!D14</f>
        <v>24.358443615579613</v>
      </c>
      <c r="E14" s="36">
        <f>'Annual Data'!E15/'Annual Data'!E14</f>
        <v>21.84015931492144</v>
      </c>
      <c r="F14" s="36">
        <f>'Annual Data'!F15/'Annual Data'!F14</f>
        <v>16.724919634751963</v>
      </c>
      <c r="G14" s="36">
        <f>'Annual Data'!G15/'Annual Data'!G14</f>
        <v>17.087611150510064</v>
      </c>
      <c r="H14" s="36">
        <f>'Annual Data'!H15/'Annual Data'!H14</f>
        <v>20.247421723169197</v>
      </c>
      <c r="I14" s="21"/>
    </row>
    <row r="15" spans="1:16" x14ac:dyDescent="0.3">
      <c r="A15" s="1" t="s">
        <v>4</v>
      </c>
      <c r="B15" s="37">
        <f>'Annual Data'!B16/'Annual Data'!B15</f>
        <v>6.7247931955123061E-2</v>
      </c>
      <c r="C15" s="37">
        <f>'Annual Data'!C16/'Annual Data'!C15</f>
        <v>0.10283868783757827</v>
      </c>
      <c r="D15" s="37">
        <f>'Annual Data'!D16/'Annual Data'!D15</f>
        <v>0.1145881760137429</v>
      </c>
      <c r="E15" s="37">
        <f>'Annual Data'!E16/'Annual Data'!E15</f>
        <v>0.10947464514156832</v>
      </c>
      <c r="F15" s="37">
        <f>'Annual Data'!F16/'Annual Data'!F15</f>
        <v>0.10855420895478356</v>
      </c>
      <c r="G15" s="37">
        <f>'Annual Data'!G16/'Annual Data'!G15</f>
        <v>0.10934352383050318</v>
      </c>
      <c r="H15" s="37">
        <f>'Annual Data'!H16/'Annual Data'!H15</f>
        <v>0.10813239397932914</v>
      </c>
      <c r="I15" s="31"/>
    </row>
    <row r="16" spans="1:16" x14ac:dyDescent="0.3">
      <c r="A16" s="1" t="s">
        <v>16</v>
      </c>
      <c r="B16" s="38">
        <f>'Annual Data'!B16/'Annual Data'!B14</f>
        <v>1.4751843980497563</v>
      </c>
      <c r="C16" s="38">
        <f>'Annual Data'!C16/'Annual Data'!C14</f>
        <v>2.1493820526598602</v>
      </c>
      <c r="D16" s="38">
        <f>'Annual Data'!D16/'Annual Data'!D14</f>
        <v>2.7911896244428687</v>
      </c>
      <c r="E16" s="38">
        <f>'Annual Data'!E16/'Annual Data'!E14</f>
        <v>2.3909436908363424</v>
      </c>
      <c r="F16" s="38">
        <f>'Annual Data'!F16/'Annual Data'!F14</f>
        <v>1.8155604207828269</v>
      </c>
      <c r="G16" s="38">
        <f>'Annual Data'!G16/'Annual Data'!G14</f>
        <v>1.868419617042169</v>
      </c>
      <c r="H16" s="38">
        <f>'Annual Data'!H16/'Annual Data'!H14</f>
        <v>2.1894021828353587</v>
      </c>
      <c r="I16" s="32"/>
    </row>
    <row r="17" spans="1:9" ht="16" customHeight="1" x14ac:dyDescent="0.3">
      <c r="B17" s="33"/>
      <c r="C17" s="33"/>
      <c r="D17" s="33"/>
      <c r="E17" s="33"/>
      <c r="F17" s="33"/>
      <c r="G17" s="33"/>
      <c r="H17" s="33"/>
      <c r="I17" s="33"/>
    </row>
    <row r="18" spans="1:9" ht="16" customHeight="1" x14ac:dyDescent="0.3">
      <c r="A18" s="2" t="s">
        <v>14</v>
      </c>
      <c r="B18" s="23"/>
      <c r="C18" s="23"/>
      <c r="D18" s="23"/>
      <c r="E18" s="23"/>
      <c r="F18" s="23"/>
      <c r="G18" s="23"/>
      <c r="H18" s="23"/>
      <c r="I18" s="23"/>
    </row>
    <row r="19" spans="1:9" ht="16" customHeight="1" x14ac:dyDescent="0.3">
      <c r="A19" s="1" t="s">
        <v>7</v>
      </c>
      <c r="B19" s="36">
        <f>'Annual Data'!B20/'Annual Data'!B19</f>
        <v>25.048797447007239</v>
      </c>
      <c r="C19" s="36">
        <f>'Annual Data'!C20/'Annual Data'!C19</f>
        <v>25.048797447007235</v>
      </c>
      <c r="D19" s="36">
        <f>'Annual Data'!D20/'Annual Data'!D19</f>
        <v>25.048797447007235</v>
      </c>
      <c r="E19" s="36">
        <f>'Annual Data'!E20/'Annual Data'!E19</f>
        <v>25.048797447007239</v>
      </c>
      <c r="F19" s="36">
        <f>'Annual Data'!F20/'Annual Data'!F19</f>
        <v>25.048797447007235</v>
      </c>
      <c r="G19" s="36">
        <f>'Annual Data'!G20/'Annual Data'!G19</f>
        <v>25.048797447007235</v>
      </c>
      <c r="H19" s="36">
        <f>'Annual Data'!H20/'Annual Data'!H19</f>
        <v>25.048797447007235</v>
      </c>
      <c r="I19" s="24"/>
    </row>
    <row r="20" spans="1:9" x14ac:dyDescent="0.3">
      <c r="A20" s="1" t="s">
        <v>4</v>
      </c>
      <c r="B20" s="37">
        <f>'Annual Data'!B21/'Annual Data'!B20</f>
        <v>4.8789473684210521E-2</v>
      </c>
      <c r="C20" s="37">
        <f>'Annual Data'!C21/'Annual Data'!C20</f>
        <v>5.2560975609756103E-2</v>
      </c>
      <c r="D20" s="37">
        <f>'Annual Data'!D21/'Annual Data'!D20</f>
        <v>4.9597701149425293E-2</v>
      </c>
      <c r="E20" s="37">
        <f>'Annual Data'!E21/'Annual Data'!E20</f>
        <v>5.3750937734433603E-2</v>
      </c>
      <c r="F20" s="37">
        <f>'Annual Data'!F21/'Annual Data'!F20</f>
        <v>5.5000000000000007E-2</v>
      </c>
      <c r="G20" s="37">
        <f>'Annual Data'!G21/'Annual Data'!G20</f>
        <v>5.5000000000000007E-2</v>
      </c>
      <c r="H20" s="37">
        <f>'Annual Data'!H21/'Annual Data'!H20</f>
        <v>5.2234370228074742E-2</v>
      </c>
      <c r="I20" s="25"/>
    </row>
    <row r="21" spans="1:9" x14ac:dyDescent="0.3">
      <c r="A21" s="1" t="s">
        <v>16</v>
      </c>
      <c r="B21" s="38">
        <f>'Annual Data'!B21/'Annual Data'!B19</f>
        <v>1.2221176438618795</v>
      </c>
      <c r="C21" s="38">
        <f>'Annual Data'!C21/'Annual Data'!C19</f>
        <v>1.3165892316658683</v>
      </c>
      <c r="D21" s="38">
        <f>'Annual Data'!D21/'Annual Data'!D19</f>
        <v>1.242362769929152</v>
      </c>
      <c r="E21" s="38">
        <f>'Annual Data'!E21/'Annual Data'!E19</f>
        <v>1.3463963518965254</v>
      </c>
      <c r="F21" s="38">
        <f>'Annual Data'!F21/'Annual Data'!F19</f>
        <v>1.377683859585398</v>
      </c>
      <c r="G21" s="38">
        <f>'Annual Data'!G21/'Annual Data'!G19</f>
        <v>1.377683859585398</v>
      </c>
      <c r="H21" s="38">
        <f>'Annual Data'!H21/'Annual Data'!H19</f>
        <v>1.3084081596150292</v>
      </c>
      <c r="I21" s="26"/>
    </row>
    <row r="22" spans="1:9" x14ac:dyDescent="0.3">
      <c r="B22" s="27"/>
      <c r="C22" s="27"/>
      <c r="D22" s="27"/>
      <c r="E22" s="27"/>
      <c r="F22" s="27"/>
      <c r="G22" s="27"/>
      <c r="H22" s="27"/>
      <c r="I22" s="27"/>
    </row>
    <row r="23" spans="1:9" x14ac:dyDescent="0.3">
      <c r="A23" s="2" t="s">
        <v>15</v>
      </c>
      <c r="B23" s="28"/>
      <c r="C23" s="28"/>
      <c r="D23" s="28"/>
      <c r="E23" s="28"/>
      <c r="F23" s="28"/>
      <c r="G23" s="28"/>
      <c r="H23" s="28"/>
      <c r="I23" s="28"/>
    </row>
    <row r="24" spans="1:9" x14ac:dyDescent="0.3">
      <c r="A24" s="1" t="s">
        <v>7</v>
      </c>
      <c r="B24" s="36">
        <f>'Annual Data'!B25/'Annual Data'!B24</f>
        <v>39.04261421216912</v>
      </c>
      <c r="C24" s="36">
        <f>'Annual Data'!C25/'Annual Data'!C24</f>
        <v>35.082574793295613</v>
      </c>
      <c r="D24" s="36">
        <f>'Annual Data'!D25/'Annual Data'!D24</f>
        <v>30.330182511251035</v>
      </c>
      <c r="E24" s="36">
        <f>'Annual Data'!E25/'Annual Data'!E24</f>
        <v>31.543856103219245</v>
      </c>
      <c r="F24" s="36">
        <f>'Annual Data'!F25/'Annual Data'!F24</f>
        <v>29.606901246047983</v>
      </c>
      <c r="G24" s="36">
        <f>'Annual Data'!G25/'Annual Data'!G24</f>
        <v>28.20985403047354</v>
      </c>
      <c r="H24" s="36">
        <f>'Annual Data'!H25/'Annual Data'!H24</f>
        <v>32.512282356945114</v>
      </c>
      <c r="I24" s="21"/>
    </row>
    <row r="25" spans="1:9" x14ac:dyDescent="0.3">
      <c r="A25" s="1" t="s">
        <v>4</v>
      </c>
      <c r="B25" s="37">
        <f>'Annual Data'!B26/'Annual Data'!B25</f>
        <v>0.12289965189461888</v>
      </c>
      <c r="C25" s="37">
        <f>'Annual Data'!C26/'Annual Data'!C25</f>
        <v>0.11491665276890642</v>
      </c>
      <c r="D25" s="37">
        <f>'Annual Data'!D26/'Annual Data'!D25</f>
        <v>0.11176966741446817</v>
      </c>
      <c r="E25" s="37">
        <f>'Annual Data'!E26/'Annual Data'!E25</f>
        <v>0.1112746170495362</v>
      </c>
      <c r="F25" s="37">
        <f>'Annual Data'!F26/'Annual Data'!F25</f>
        <v>0.11285996238890998</v>
      </c>
      <c r="G25" s="37">
        <f>'Annual Data'!G26/'Annual Data'!G25</f>
        <v>0.12080062852984866</v>
      </c>
      <c r="H25" s="37">
        <f>'Annual Data'!H26/'Annual Data'!H25</f>
        <v>0.11596121512622712</v>
      </c>
      <c r="I25" s="22"/>
    </row>
    <row r="26" spans="1:9" x14ac:dyDescent="0.3">
      <c r="A26" s="1" t="s">
        <v>16</v>
      </c>
      <c r="B26" s="38">
        <f>'Annual Data'!B26/'Annual Data'!B24</f>
        <v>4.7983236957314848</v>
      </c>
      <c r="C26" s="38">
        <f>'Annual Data'!C26/'Annual Data'!C24</f>
        <v>4.0315720657603409</v>
      </c>
      <c r="D26" s="38">
        <f>'Annual Data'!D26/'Annual Data'!D24</f>
        <v>3.3899944119026473</v>
      </c>
      <c r="E26" s="38">
        <f>'Annual Data'!E26/'Annual Data'!E24</f>
        <v>3.5100305081513969</v>
      </c>
      <c r="F26" s="38">
        <f>'Annual Data'!F26/'Annual Data'!F24</f>
        <v>3.3414337610811478</v>
      </c>
      <c r="G26" s="38">
        <f>'Annual Data'!G26/'Annual Data'!G24</f>
        <v>3.4077680976164881</v>
      </c>
      <c r="H26" s="38">
        <f>'Annual Data'!H26/'Annual Data'!H24</f>
        <v>3.7701637686383505</v>
      </c>
      <c r="I26" s="23"/>
    </row>
    <row r="27" spans="1:9" x14ac:dyDescent="0.3">
      <c r="A27" s="5"/>
      <c r="B27" s="21"/>
      <c r="C27" s="21"/>
      <c r="D27" s="21"/>
      <c r="E27" s="21"/>
      <c r="F27" s="21"/>
      <c r="G27" s="21"/>
      <c r="H27" s="21"/>
      <c r="I27" s="21"/>
    </row>
    <row r="28" spans="1:9" x14ac:dyDescent="0.3">
      <c r="A28" s="2" t="s">
        <v>1</v>
      </c>
      <c r="B28" s="36"/>
      <c r="C28" s="36"/>
      <c r="D28" s="36"/>
      <c r="E28" s="36"/>
      <c r="F28" s="36"/>
      <c r="G28" s="36"/>
      <c r="H28" s="36"/>
      <c r="I28" s="24"/>
    </row>
    <row r="29" spans="1:9" x14ac:dyDescent="0.3">
      <c r="A29" s="1" t="s">
        <v>0</v>
      </c>
      <c r="B29" s="36">
        <f>'Annual Data'!B30/'Annual Data'!B29</f>
        <v>36.960330412092425</v>
      </c>
      <c r="C29" s="36">
        <f>'Annual Data'!C30/'Annual Data'!C29</f>
        <v>33.385790172372594</v>
      </c>
      <c r="D29" s="36">
        <f>'Annual Data'!D30/'Annual Data'!D29</f>
        <v>29.034481785600008</v>
      </c>
      <c r="E29" s="36">
        <f>'Annual Data'!E30/'Annual Data'!E29</f>
        <v>29.529007240825077</v>
      </c>
      <c r="F29" s="36">
        <f>'Annual Data'!F30/'Annual Data'!F29</f>
        <v>26.993472249528772</v>
      </c>
      <c r="G29" s="36">
        <f>'Annual Data'!G30/'Annual Data'!G29</f>
        <v>26.021985634819075</v>
      </c>
      <c r="H29" s="36">
        <f>'Annual Data'!H30/'Annual Data'!H29</f>
        <v>30.341019761201348</v>
      </c>
      <c r="I29" s="25"/>
    </row>
    <row r="30" spans="1:9" x14ac:dyDescent="0.3">
      <c r="A30" s="1" t="s">
        <v>2</v>
      </c>
      <c r="B30" s="37">
        <f>'Annual Data'!B31/'Annual Data'!B30</f>
        <v>0.11641356326799547</v>
      </c>
      <c r="C30" s="37">
        <f>'Annual Data'!C31/'Annual Data'!C30</f>
        <v>0.10998454899743255</v>
      </c>
      <c r="D30" s="37">
        <f>'Annual Data'!D31/'Annual Data'!D30</f>
        <v>0.10818810814349983</v>
      </c>
      <c r="E30" s="37">
        <f>'Annual Data'!E31/'Annual Data'!E30</f>
        <v>0.10814266004069484</v>
      </c>
      <c r="F30" s="37">
        <f>'Annual Data'!F31/'Annual Data'!F30</f>
        <v>0.1077136325236874</v>
      </c>
      <c r="G30" s="37">
        <f>'Annual Data'!G31/'Annual Data'!G30</f>
        <v>0.11387927877553716</v>
      </c>
      <c r="H30" s="37">
        <f>'Annual Data'!H31/'Annual Data'!H30</f>
        <v>0.11084499033519948</v>
      </c>
      <c r="I30" s="26"/>
    </row>
    <row r="31" spans="1:9" x14ac:dyDescent="0.3">
      <c r="A31" s="1" t="s">
        <v>3</v>
      </c>
      <c r="B31" s="38">
        <f>'Annual Data'!B31/'Annual Data'!B29</f>
        <v>4.3026837628341381</v>
      </c>
      <c r="C31" s="38">
        <f>'Annual Data'!C31/'Annual Data'!C29</f>
        <v>3.671921075031316</v>
      </c>
      <c r="D31" s="38">
        <f>'Annual Data'!D31/'Annual Data'!D29</f>
        <v>3.1411856553109696</v>
      </c>
      <c r="E31" s="38">
        <f>'Annual Data'!E31/'Annual Data'!E29</f>
        <v>3.1933453913837626</v>
      </c>
      <c r="F31" s="38">
        <f>'Annual Data'!F31/'Annual Data'!F29</f>
        <v>2.9075649504240957</v>
      </c>
      <c r="G31" s="38">
        <f>'Annual Data'!G31/'Annual Data'!G29</f>
        <v>2.9633649564005844</v>
      </c>
      <c r="H31" s="38">
        <f>'Annual Data'!H31/'Annual Data'!H29</f>
        <v>3.3631500421904601</v>
      </c>
    </row>
    <row r="33" spans="1:1" x14ac:dyDescent="0.3">
      <c r="A33" s="30" t="s">
        <v>11</v>
      </c>
    </row>
    <row r="34" spans="1:1" x14ac:dyDescent="0.3">
      <c r="A34" s="19" t="s">
        <v>9</v>
      </c>
    </row>
  </sheetData>
  <mergeCells count="3">
    <mergeCell ref="B1:H1"/>
    <mergeCell ref="B2:H2"/>
    <mergeCell ref="B3:H3"/>
  </mergeCells>
  <pageMargins left="0.7" right="0.7" top="0.75" bottom="0.75" header="0.3" footer="0.3"/>
  <pageSetup scale="76" orientation="landscape" r:id="rId1"/>
  <headerFooter>
    <oddFooter>&amp;LFTI Work Product
Privileged &amp;&amp; Confidential&amp;RDRAFT
Subject to Change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Basic Data</vt:lpstr>
      <vt:lpstr>Annual Data</vt:lpstr>
      <vt:lpstr>Per Unit Metrics</vt:lpstr>
    </vt:vector>
  </TitlesOfParts>
  <Company>FTI Consulting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Knapp, Alisa Levine</dc:creator>
  <cp:lastModifiedBy>Juli Saitz</cp:lastModifiedBy>
  <cp:lastPrinted>2015-07-09T20:44:10Z</cp:lastPrinted>
  <dcterms:created xsi:type="dcterms:W3CDTF">2015-07-08T15:11:17Z</dcterms:created>
  <dcterms:modified xsi:type="dcterms:W3CDTF">2016-07-01T19:01:52Z</dcterms:modified>
</cp:coreProperties>
</file>